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385a46fa2485a9/Documenten/Lars/Chutes.nl/Chutes shared/Parachute design/Done-ish/"/>
    </mc:Choice>
  </mc:AlternateContent>
  <xr:revisionPtr revIDLastSave="1277" documentId="8_{6C178A5F-025D-4D26-B109-99F2083FC172}" xr6:coauthVersionLast="46" xr6:coauthVersionMax="46" xr10:uidLastSave="{57F94F92-931B-48A3-B781-2FFD494FCC78}"/>
  <bookViews>
    <workbookView xWindow="38250" yWindow="3090" windowWidth="15750" windowHeight="12360" xr2:uid="{4289C1B2-7571-459D-8F73-C7962AE52814}"/>
  </bookViews>
  <sheets>
    <sheet name="Two parachutes" sheetId="1" r:id="rId1"/>
    <sheet name="Blad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11" i="1" s="1"/>
  <c r="P10" i="1"/>
  <c r="H8" i="1"/>
  <c r="H9" i="1" s="1"/>
  <c r="T3" i="1" l="1"/>
  <c r="H11" i="1"/>
  <c r="P6" i="1"/>
  <c r="P7" i="1" s="1"/>
  <c r="P12" i="1" s="1"/>
  <c r="P13" i="1" s="1"/>
  <c r="D29" i="1" l="1"/>
  <c r="D30" i="1"/>
  <c r="L6" i="1"/>
  <c r="L7" i="1" l="1"/>
  <c r="L12" i="1" s="1"/>
  <c r="L13" i="1" s="1"/>
  <c r="T6" i="1" s="1"/>
  <c r="P11" i="1"/>
  <c r="P17" i="1" s="1"/>
  <c r="P18" i="1" s="1"/>
  <c r="E31" i="1"/>
  <c r="G30" i="1" l="1"/>
  <c r="L14" i="1"/>
  <c r="H12" i="1"/>
  <c r="H6" i="1"/>
  <c r="E30" i="1" l="1"/>
  <c r="F30" i="1"/>
  <c r="E29" i="1"/>
  <c r="F29" i="1"/>
  <c r="G29" i="1"/>
  <c r="E28" i="1"/>
  <c r="F28" i="1"/>
  <c r="G28" i="1"/>
  <c r="F31" i="1" l="1"/>
  <c r="G31" i="1"/>
  <c r="P19" i="1" l="1"/>
  <c r="P14" i="1"/>
  <c r="T9" i="1"/>
  <c r="T10" i="1" l="1"/>
</calcChain>
</file>

<file path=xl/sharedStrings.xml><?xml version="1.0" encoding="utf-8"?>
<sst xmlns="http://schemas.openxmlformats.org/spreadsheetml/2006/main" count="96" uniqueCount="53">
  <si>
    <t>Drogue and main parachute analysis tool</t>
  </si>
  <si>
    <t>Chutes.NL: The website for any and all parachute news and updates from professional to amateur space projects.</t>
  </si>
  <si>
    <t>Constants</t>
  </si>
  <si>
    <t>Body</t>
  </si>
  <si>
    <t>Main parachute</t>
  </si>
  <si>
    <t>Drogue parachute</t>
  </si>
  <si>
    <t>Summary</t>
  </si>
  <si>
    <t>m/s2</t>
  </si>
  <si>
    <t>Mass</t>
  </si>
  <si>
    <t>kg</t>
  </si>
  <si>
    <t>Area</t>
  </si>
  <si>
    <t>m2</t>
  </si>
  <si>
    <t>Landing velocity</t>
  </si>
  <si>
    <t>m/s</t>
  </si>
  <si>
    <t>kg/m3</t>
  </si>
  <si>
    <t>Cd</t>
  </si>
  <si>
    <t>-</t>
  </si>
  <si>
    <t>Scale height</t>
  </si>
  <si>
    <t>m</t>
  </si>
  <si>
    <t>Drag coefficient</t>
  </si>
  <si>
    <t>Altitude at inflation</t>
  </si>
  <si>
    <t>Main only</t>
  </si>
  <si>
    <t>Ballistic coefficient</t>
  </si>
  <si>
    <t>kg/m2</t>
  </si>
  <si>
    <t>rho inflation</t>
  </si>
  <si>
    <t>Inflation load</t>
  </si>
  <si>
    <t>kN</t>
  </si>
  <si>
    <t>This page can be used to determine the effect of a parachute on a body. From the inputs one can see the terminal velocity of the vehicle without any parachutes and with a single main parachute. The column on drogue parachutes can be used to determine what the effect of a drogue parachute is.
The primary assumption of this page is that the parachute inflation is instantaneous</t>
  </si>
  <si>
    <t>velocity at inflation</t>
  </si>
  <si>
    <t>Terminal q</t>
  </si>
  <si>
    <t>N/m2</t>
  </si>
  <si>
    <t>With drogue</t>
  </si>
  <si>
    <t>Terminal v</t>
  </si>
  <si>
    <t>With the main parachute</t>
  </si>
  <si>
    <t>With drogue parachute</t>
  </si>
  <si>
    <t>Inflation load drogue</t>
  </si>
  <si>
    <t>Terminal q (with parachute)</t>
  </si>
  <si>
    <t>Inflation load main</t>
  </si>
  <si>
    <t>rho 10 km</t>
  </si>
  <si>
    <t>Terminal v (with parachute)</t>
  </si>
  <si>
    <t>v 10 km</t>
  </si>
  <si>
    <t>q inflation</t>
  </si>
  <si>
    <t>F parachute</t>
  </si>
  <si>
    <t>N</t>
  </si>
  <si>
    <t>Deceleration</t>
  </si>
  <si>
    <t>With main parachute</t>
  </si>
  <si>
    <t>No chute</t>
  </si>
  <si>
    <t>Only main</t>
  </si>
  <si>
    <t>Both</t>
  </si>
  <si>
    <t>Alt</t>
  </si>
  <si>
    <t>Velocity</t>
  </si>
  <si>
    <r>
      <t>g</t>
    </r>
    <r>
      <rPr>
        <vertAlign val="subscript"/>
        <sz val="11"/>
        <color theme="1"/>
        <rFont val="Calibri"/>
        <family val="2"/>
        <scheme val="minor"/>
      </rPr>
      <t>0</t>
    </r>
  </si>
  <si>
    <r>
      <t>rho</t>
    </r>
    <r>
      <rPr>
        <vertAlign val="subscript"/>
        <sz val="11"/>
        <color theme="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</si>
</sst>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2" applyNumberFormat="0" applyAlignment="0" applyProtection="0"/>
  </cellStyleXfs>
  <cellXfs count="26">
    <xf numFmtId="0" fontId="0" fillId="0" borderId="0" xfId="0"/>
    <xf numFmtId="2" fontId="0" fillId="0" borderId="0" xfId="0" applyNumberFormat="1"/>
    <xf numFmtId="2" fontId="3" fillId="3" borderId="2" xfId="3" applyNumberFormat="1"/>
    <xf numFmtId="0" fontId="0" fillId="0" borderId="0" xfId="0" applyAlignment="1">
      <alignment vertical="top" wrapText="1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3" xfId="0" applyBorder="1"/>
    <xf numFmtId="2" fontId="2" fillId="2" borderId="3" xfId="2" applyNumberFormat="1" applyBorder="1"/>
    <xf numFmtId="2" fontId="0" fillId="4" borderId="0" xfId="0" applyNumberFormat="1" applyFill="1"/>
    <xf numFmtId="0" fontId="0" fillId="4" borderId="0" xfId="0" applyFill="1" applyAlignment="1"/>
    <xf numFmtId="2" fontId="0" fillId="0" borderId="3" xfId="0" applyNumberFormat="1" applyBorder="1"/>
    <xf numFmtId="2" fontId="3" fillId="3" borderId="3" xfId="3" applyNumberFormat="1" applyBorder="1"/>
    <xf numFmtId="0" fontId="4" fillId="4" borderId="0" xfId="0" applyFont="1" applyFill="1"/>
    <xf numFmtId="0" fontId="4" fillId="4" borderId="0" xfId="0" applyFont="1" applyFill="1" applyBorder="1"/>
    <xf numFmtId="2" fontId="0" fillId="4" borderId="0" xfId="0" applyNumberFormat="1" applyFill="1" applyBorder="1"/>
    <xf numFmtId="0" fontId="0" fillId="4" borderId="0" xfId="0" applyFill="1" applyBorder="1"/>
    <xf numFmtId="0" fontId="0" fillId="4" borderId="0" xfId="0" applyFill="1" applyAlignment="1">
      <alignment horizontal="center" vertical="top" wrapText="1"/>
    </xf>
    <xf numFmtId="0" fontId="1" fillId="4" borderId="0" xfId="1" applyFill="1" applyBorder="1" applyAlignment="1">
      <alignment horizontal="center"/>
    </xf>
    <xf numFmtId="0" fontId="4" fillId="4" borderId="0" xfId="0" applyFont="1" applyFill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1" fillId="4" borderId="0" xfId="1" applyFill="1" applyBorder="1" applyAlignment="1">
      <alignment horizontal="center"/>
    </xf>
    <xf numFmtId="0" fontId="0" fillId="0" borderId="4" xfId="0" applyBorder="1"/>
    <xf numFmtId="0" fontId="6" fillId="4" borderId="1" xfId="1" applyFont="1" applyFill="1" applyAlignment="1">
      <alignment horizontal="center" vertical="center"/>
    </xf>
  </cellXfs>
  <cellStyles count="4">
    <cellStyle name="Calculation" xfId="3" builtinId="22"/>
    <cellStyle name="Heading 1" xfId="1" builtinId="1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Velocity profiles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 parachute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'Two parachutes'!$D$28:$D$31</c:f>
              <c:numCache>
                <c:formatCode>0.00</c:formatCode>
                <c:ptCount val="4"/>
                <c:pt idx="0" formatCode="General">
                  <c:v>10000</c:v>
                </c:pt>
                <c:pt idx="1">
                  <c:v>5000</c:v>
                </c:pt>
                <c:pt idx="2">
                  <c:v>2000</c:v>
                </c:pt>
                <c:pt idx="3" formatCode="General">
                  <c:v>0</c:v>
                </c:pt>
              </c:numCache>
            </c:numRef>
          </c:xVal>
          <c:yVal>
            <c:numRef>
              <c:f>'Two parachutes'!$E$28:$E$31</c:f>
              <c:numCache>
                <c:formatCode>0.00</c:formatCode>
                <c:ptCount val="4"/>
                <c:pt idx="0">
                  <c:v>236.43703709556948</c:v>
                </c:pt>
                <c:pt idx="1">
                  <c:v>172.98103160095553</c:v>
                </c:pt>
                <c:pt idx="2">
                  <c:v>143.40631209007614</c:v>
                </c:pt>
                <c:pt idx="3">
                  <c:v>126.555626230572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E4-41A3-8D3D-3CBCC75007A3}"/>
            </c:ext>
          </c:extLst>
        </c:ser>
        <c:ser>
          <c:idx val="1"/>
          <c:order val="1"/>
          <c:tx>
            <c:v>Only main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'Two parachutes'!$D$28:$D$31</c:f>
              <c:numCache>
                <c:formatCode>0.00</c:formatCode>
                <c:ptCount val="4"/>
                <c:pt idx="0" formatCode="General">
                  <c:v>10000</c:v>
                </c:pt>
                <c:pt idx="1">
                  <c:v>5000</c:v>
                </c:pt>
                <c:pt idx="2">
                  <c:v>2000</c:v>
                </c:pt>
                <c:pt idx="3" formatCode="General">
                  <c:v>0</c:v>
                </c:pt>
              </c:numCache>
            </c:numRef>
          </c:xVal>
          <c:yVal>
            <c:numRef>
              <c:f>'Two parachutes'!$F$28:$F$31</c:f>
              <c:numCache>
                <c:formatCode>0.00</c:formatCode>
                <c:ptCount val="4"/>
                <c:pt idx="0">
                  <c:v>236.43703709556948</c:v>
                </c:pt>
                <c:pt idx="1">
                  <c:v>172.98103160095553</c:v>
                </c:pt>
                <c:pt idx="2">
                  <c:v>143.40631209007614</c:v>
                </c:pt>
                <c:pt idx="3">
                  <c:v>16.203787520516208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E4-41A3-8D3D-3CBCC75007A3}"/>
            </c:ext>
          </c:extLst>
        </c:ser>
        <c:ser>
          <c:idx val="2"/>
          <c:order val="2"/>
          <c:tx>
            <c:v>Both parachutes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'Two parachutes'!$D$28:$D$31</c:f>
              <c:numCache>
                <c:formatCode>0.00</c:formatCode>
                <c:ptCount val="4"/>
                <c:pt idx="0" formatCode="General">
                  <c:v>10000</c:v>
                </c:pt>
                <c:pt idx="1">
                  <c:v>5000</c:v>
                </c:pt>
                <c:pt idx="2">
                  <c:v>2000</c:v>
                </c:pt>
                <c:pt idx="3" formatCode="General">
                  <c:v>0</c:v>
                </c:pt>
              </c:numCache>
            </c:numRef>
          </c:xVal>
          <c:yVal>
            <c:numRef>
              <c:f>'Two parachutes'!$G$28:$G$31</c:f>
              <c:numCache>
                <c:formatCode>0.00</c:formatCode>
                <c:ptCount val="4"/>
                <c:pt idx="0">
                  <c:v>236.43703709556948</c:v>
                </c:pt>
                <c:pt idx="1">
                  <c:v>172.98103160095553</c:v>
                </c:pt>
                <c:pt idx="2">
                  <c:v>54.202491175322393</c:v>
                </c:pt>
                <c:pt idx="3">
                  <c:v>16.203787520516208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E4-41A3-8D3D-3CBCC7500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709992"/>
        <c:axId val="835709336"/>
      </c:scatterChart>
      <c:valAx>
        <c:axId val="83570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Altitude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835709336"/>
        <c:crosses val="autoZero"/>
        <c:crossBetween val="midCat"/>
      </c:valAx>
      <c:valAx>
        <c:axId val="83570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Velocity [m/s]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835709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 parachute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'Two parachutes'!$D$28:$D$31</c:f>
              <c:numCache>
                <c:formatCode>0.00</c:formatCode>
                <c:ptCount val="4"/>
                <c:pt idx="0" formatCode="General">
                  <c:v>10000</c:v>
                </c:pt>
                <c:pt idx="1">
                  <c:v>5000</c:v>
                </c:pt>
                <c:pt idx="2">
                  <c:v>2000</c:v>
                </c:pt>
                <c:pt idx="3" formatCode="General">
                  <c:v>0</c:v>
                </c:pt>
              </c:numCache>
            </c:numRef>
          </c:xVal>
          <c:yVal>
            <c:numRef>
              <c:f>'Two parachutes'!$E$28:$E$31</c:f>
              <c:numCache>
                <c:formatCode>0.00</c:formatCode>
                <c:ptCount val="4"/>
                <c:pt idx="0">
                  <c:v>236.43703709556948</c:v>
                </c:pt>
                <c:pt idx="1">
                  <c:v>172.98103160095553</c:v>
                </c:pt>
                <c:pt idx="2">
                  <c:v>143.40631209007614</c:v>
                </c:pt>
                <c:pt idx="3">
                  <c:v>126.555626230572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AC-4708-90D1-ECC76EA3A76B}"/>
            </c:ext>
          </c:extLst>
        </c:ser>
        <c:ser>
          <c:idx val="1"/>
          <c:order val="1"/>
          <c:tx>
            <c:v>Only main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'Two parachutes'!$D$28:$D$31</c:f>
              <c:numCache>
                <c:formatCode>0.00</c:formatCode>
                <c:ptCount val="4"/>
                <c:pt idx="0" formatCode="General">
                  <c:v>10000</c:v>
                </c:pt>
                <c:pt idx="1">
                  <c:v>5000</c:v>
                </c:pt>
                <c:pt idx="2">
                  <c:v>2000</c:v>
                </c:pt>
                <c:pt idx="3" formatCode="General">
                  <c:v>0</c:v>
                </c:pt>
              </c:numCache>
            </c:numRef>
          </c:xVal>
          <c:yVal>
            <c:numRef>
              <c:f>'Two parachutes'!$F$28:$F$31</c:f>
              <c:numCache>
                <c:formatCode>0.00</c:formatCode>
                <c:ptCount val="4"/>
                <c:pt idx="0">
                  <c:v>236.43703709556948</c:v>
                </c:pt>
                <c:pt idx="1">
                  <c:v>172.98103160095553</c:v>
                </c:pt>
                <c:pt idx="2">
                  <c:v>143.40631209007614</c:v>
                </c:pt>
                <c:pt idx="3">
                  <c:v>16.203787520516208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AC-4708-90D1-ECC76EA3A76B}"/>
            </c:ext>
          </c:extLst>
        </c:ser>
        <c:ser>
          <c:idx val="2"/>
          <c:order val="2"/>
          <c:tx>
            <c:v>Both parachutes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'Two parachutes'!$D$28:$D$31</c:f>
              <c:numCache>
                <c:formatCode>0.00</c:formatCode>
                <c:ptCount val="4"/>
                <c:pt idx="0" formatCode="General">
                  <c:v>10000</c:v>
                </c:pt>
                <c:pt idx="1">
                  <c:v>5000</c:v>
                </c:pt>
                <c:pt idx="2">
                  <c:v>2000</c:v>
                </c:pt>
                <c:pt idx="3" formatCode="General">
                  <c:v>0</c:v>
                </c:pt>
              </c:numCache>
            </c:numRef>
          </c:xVal>
          <c:yVal>
            <c:numRef>
              <c:f>'Two parachutes'!$G$28:$G$31</c:f>
              <c:numCache>
                <c:formatCode>0.00</c:formatCode>
                <c:ptCount val="4"/>
                <c:pt idx="0">
                  <c:v>236.43703709556948</c:v>
                </c:pt>
                <c:pt idx="1">
                  <c:v>172.98103160095553</c:v>
                </c:pt>
                <c:pt idx="2">
                  <c:v>54.202491175322393</c:v>
                </c:pt>
                <c:pt idx="3">
                  <c:v>16.203787520516208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AC-4708-90D1-ECC76EA3A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709992"/>
        <c:axId val="835709336"/>
      </c:scatterChart>
      <c:valAx>
        <c:axId val="83570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835709336"/>
        <c:crosses val="autoZero"/>
        <c:crossBetween val="midCat"/>
      </c:valAx>
      <c:valAx>
        <c:axId val="83570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835709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173691</xdr:colOff>
      <xdr:row>14</xdr:row>
      <xdr:rowOff>176493</xdr:rowOff>
    </xdr:from>
    <xdr:to>
      <xdr:col>10</xdr:col>
      <xdr:colOff>1669677</xdr:colOff>
      <xdr:row>31</xdr:row>
      <xdr:rowOff>166968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5AF42B5-725D-45AA-BB61-904387D3B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266701</xdr:colOff>
      <xdr:row>0</xdr:row>
      <xdr:rowOff>57151</xdr:rowOff>
    </xdr:from>
    <xdr:to>
      <xdr:col>0</xdr:col>
      <xdr:colOff>1808903</xdr:colOff>
      <xdr:row>0</xdr:row>
      <xdr:rowOff>1729740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5D02B63-FAA0-45AE-B351-91D98D040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57151"/>
          <a:ext cx="1551727" cy="1676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52387</xdr:rowOff>
    </xdr:from>
    <xdr:to>
      <xdr:col>14</xdr:col>
      <xdr:colOff>361950</xdr:colOff>
      <xdr:row>15</xdr:row>
      <xdr:rowOff>128587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A67280F5-4F2A-4E1E-8E61-C18F5AB8E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A95A-C244-4E8B-BF78-01EAD763AC0E}">
  <dimension ref="A1:XFD38"/>
  <sheetViews>
    <sheetView tabSelected="1" topLeftCell="B1" zoomScale="85" zoomScaleNormal="85" workbookViewId="0">
      <selection activeCell="D8" sqref="D8"/>
    </sheetView>
  </sheetViews>
  <sheetFormatPr defaultColWidth="0" defaultRowHeight="14.4" zeroHeight="1" x14ac:dyDescent="0.3"/>
  <cols>
    <col min="1" max="1" width="30.88671875" style="7" customWidth="1"/>
    <col min="2" max="2" width="2.109375" style="7" customWidth="1"/>
    <col min="3" max="3" width="12.44140625" bestFit="1" customWidth="1"/>
    <col min="4" max="4" width="8.33203125" style="1" bestFit="1" customWidth="1"/>
    <col min="5" max="5" width="9.33203125" bestFit="1" customWidth="1"/>
    <col min="6" max="6" width="2.88671875" style="8" customWidth="1"/>
    <col min="7" max="7" width="19.33203125" bestFit="1" customWidth="1"/>
    <col min="8" max="8" width="7.5546875" style="1" bestFit="1" customWidth="1"/>
    <col min="9" max="9" width="6.6640625" bestFit="1" customWidth="1"/>
    <col min="10" max="10" width="2.88671875" style="8" customWidth="1"/>
    <col min="11" max="11" width="26.109375" bestFit="1" customWidth="1"/>
    <col min="12" max="12" width="9.88671875" style="1" customWidth="1"/>
    <col min="13" max="13" width="6.5546875" bestFit="1" customWidth="1"/>
    <col min="14" max="14" width="2.88671875" style="8" customWidth="1"/>
    <col min="15" max="15" width="26.109375" bestFit="1" customWidth="1"/>
    <col min="16" max="16" width="10.44140625" bestFit="1" customWidth="1"/>
    <col min="17" max="17" width="6.5546875" bestFit="1" customWidth="1"/>
    <col min="18" max="18" width="2.88671875" style="8" customWidth="1"/>
    <col min="19" max="19" width="21.109375" bestFit="1" customWidth="1"/>
    <col min="20" max="20" width="6.6640625" bestFit="1" customWidth="1"/>
    <col min="21" max="21" width="4.44140625" bestFit="1" customWidth="1"/>
    <col min="22" max="22" width="9.109375" hidden="1" customWidth="1"/>
    <col min="16384" max="16384" width="7" style="8" customWidth="1"/>
  </cols>
  <sheetData>
    <row r="1" spans="1:21 16383:16384" ht="143.25" customHeight="1" thickBot="1" x14ac:dyDescent="0.35">
      <c r="A1" s="4"/>
      <c r="B1" s="4"/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 16383:16384" ht="20.399999999999999" thickTop="1" x14ac:dyDescent="0.4">
      <c r="A2" s="21" t="s">
        <v>1</v>
      </c>
      <c r="B2" s="5"/>
      <c r="C2" s="23" t="s">
        <v>2</v>
      </c>
      <c r="D2" s="23"/>
      <c r="E2" s="23"/>
      <c r="G2" s="23" t="s">
        <v>3</v>
      </c>
      <c r="H2" s="23"/>
      <c r="I2" s="23"/>
      <c r="K2" s="23" t="s">
        <v>4</v>
      </c>
      <c r="L2" s="23"/>
      <c r="M2" s="23"/>
      <c r="O2" s="23" t="s">
        <v>5</v>
      </c>
      <c r="P2" s="23"/>
      <c r="Q2" s="23"/>
      <c r="R2" s="20"/>
      <c r="S2" s="23" t="s">
        <v>6</v>
      </c>
      <c r="T2" s="23"/>
      <c r="U2" s="23"/>
    </row>
    <row r="3" spans="1:21 16383:16384" ht="15.6" x14ac:dyDescent="0.35">
      <c r="A3" s="21"/>
      <c r="B3" s="19"/>
      <c r="C3" s="9" t="s">
        <v>51</v>
      </c>
      <c r="D3" s="10">
        <v>9.81</v>
      </c>
      <c r="E3" s="9" t="s">
        <v>7</v>
      </c>
      <c r="G3" s="9" t="s">
        <v>8</v>
      </c>
      <c r="H3" s="10">
        <v>50</v>
      </c>
      <c r="I3" s="9" t="s">
        <v>9</v>
      </c>
      <c r="K3" s="9" t="s">
        <v>10</v>
      </c>
      <c r="L3" s="10">
        <v>5</v>
      </c>
      <c r="M3" s="9" t="s">
        <v>11</v>
      </c>
      <c r="O3" s="9" t="s">
        <v>10</v>
      </c>
      <c r="P3" s="10">
        <v>1</v>
      </c>
      <c r="Q3" s="9" t="s">
        <v>11</v>
      </c>
      <c r="R3" s="18"/>
      <c r="S3" s="9" t="s">
        <v>12</v>
      </c>
      <c r="T3" s="2">
        <f>L11</f>
        <v>16.203787520516208</v>
      </c>
      <c r="U3" s="9" t="s">
        <v>13</v>
      </c>
    </row>
    <row r="4" spans="1:21 16383:16384" s="8" customFormat="1" ht="15" customHeight="1" x14ac:dyDescent="0.35">
      <c r="A4" s="21"/>
      <c r="B4" s="19"/>
      <c r="C4" s="9" t="s">
        <v>52</v>
      </c>
      <c r="D4" s="10">
        <v>1.2250000000000001</v>
      </c>
      <c r="E4" s="9" t="s">
        <v>14</v>
      </c>
      <c r="G4" s="9" t="s">
        <v>10</v>
      </c>
      <c r="H4" s="10">
        <v>0.5</v>
      </c>
      <c r="I4" s="9" t="s">
        <v>11</v>
      </c>
      <c r="K4" s="9" t="s">
        <v>15</v>
      </c>
      <c r="L4" s="10">
        <v>0.6</v>
      </c>
      <c r="M4" s="9" t="s">
        <v>16</v>
      </c>
      <c r="O4" s="9" t="s">
        <v>15</v>
      </c>
      <c r="P4" s="10">
        <v>0.3</v>
      </c>
      <c r="Q4" s="9" t="s">
        <v>16</v>
      </c>
      <c r="R4" s="18"/>
    </row>
    <row r="5" spans="1:21 16383:16384" x14ac:dyDescent="0.3">
      <c r="A5" s="21"/>
      <c r="B5" s="19"/>
      <c r="C5" s="9" t="s">
        <v>17</v>
      </c>
      <c r="D5" s="10">
        <v>8000</v>
      </c>
      <c r="E5" s="9" t="s">
        <v>18</v>
      </c>
      <c r="G5" s="9" t="s">
        <v>19</v>
      </c>
      <c r="H5" s="10">
        <v>0.1</v>
      </c>
      <c r="I5" s="9" t="s">
        <v>16</v>
      </c>
      <c r="K5" s="9" t="s">
        <v>20</v>
      </c>
      <c r="L5" s="10">
        <v>2000</v>
      </c>
      <c r="M5" s="9" t="s">
        <v>18</v>
      </c>
      <c r="O5" s="9" t="s">
        <v>20</v>
      </c>
      <c r="P5" s="10">
        <v>5000</v>
      </c>
      <c r="Q5" s="9" t="s">
        <v>18</v>
      </c>
      <c r="R5" s="18"/>
      <c r="S5" s="15" t="s">
        <v>21</v>
      </c>
      <c r="T5" s="8"/>
      <c r="U5" s="8"/>
    </row>
    <row r="6" spans="1:21 16383:16384" s="9" customFormat="1" x14ac:dyDescent="0.3">
      <c r="A6" s="6"/>
      <c r="B6" s="19"/>
      <c r="C6" s="8"/>
      <c r="D6" s="11"/>
      <c r="E6" s="8"/>
      <c r="F6" s="8"/>
      <c r="G6" s="9" t="s">
        <v>22</v>
      </c>
      <c r="H6" s="14">
        <f>H3/(H4*H5)</f>
        <v>1000</v>
      </c>
      <c r="I6" s="9" t="s">
        <v>23</v>
      </c>
      <c r="J6" s="8"/>
      <c r="K6" s="9" t="s">
        <v>24</v>
      </c>
      <c r="L6" s="14">
        <f>D4*EXP(-L5/D5)</f>
        <v>0.95403095926247106</v>
      </c>
      <c r="M6" s="9" t="s">
        <v>14</v>
      </c>
      <c r="N6" s="8"/>
      <c r="O6" s="9" t="s">
        <v>24</v>
      </c>
      <c r="P6" s="14">
        <f>D4*EXP(-P5/D5)</f>
        <v>0.65569524993576311</v>
      </c>
      <c r="Q6" s="9" t="s">
        <v>14</v>
      </c>
      <c r="R6" s="18"/>
      <c r="S6" s="9" t="s">
        <v>25</v>
      </c>
      <c r="T6" s="2">
        <f>L13/1000</f>
        <v>58.860000000000007</v>
      </c>
      <c r="U6" s="9" t="s">
        <v>26</v>
      </c>
      <c r="XFC6" s="24"/>
      <c r="XFD6" s="18"/>
    </row>
    <row r="7" spans="1:21 16383:16384" ht="15" customHeight="1" x14ac:dyDescent="0.3">
      <c r="A7" s="22" t="s">
        <v>27</v>
      </c>
      <c r="B7" s="19"/>
      <c r="C7" s="8"/>
      <c r="D7" s="11"/>
      <c r="E7" s="8"/>
      <c r="G7" s="8"/>
      <c r="H7" s="11"/>
      <c r="I7" s="8"/>
      <c r="K7" s="9" t="s">
        <v>28</v>
      </c>
      <c r="L7" s="14">
        <f>SQRT((2*H8)/(L6))</f>
        <v>143.40631209007614</v>
      </c>
      <c r="M7" s="9" t="s">
        <v>13</v>
      </c>
      <c r="O7" s="9" t="s">
        <v>28</v>
      </c>
      <c r="P7" s="14">
        <f>SQRT((2*H8)/(P6))</f>
        <v>172.98103160095553</v>
      </c>
      <c r="Q7" s="9" t="s">
        <v>13</v>
      </c>
      <c r="S7" s="8"/>
      <c r="T7" s="8"/>
      <c r="U7" s="8"/>
    </row>
    <row r="8" spans="1:21 16383:16384" ht="15" customHeight="1" x14ac:dyDescent="0.3">
      <c r="A8" s="22"/>
      <c r="B8" s="19"/>
      <c r="C8" s="6"/>
      <c r="D8" s="6"/>
      <c r="E8" s="6"/>
      <c r="G8" s="9" t="s">
        <v>29</v>
      </c>
      <c r="H8" s="14">
        <f>(D3*H3)/(H4*H5)</f>
        <v>9810</v>
      </c>
      <c r="I8" s="9" t="s">
        <v>30</v>
      </c>
      <c r="K8" s="8"/>
      <c r="L8" s="8"/>
      <c r="M8" s="8"/>
      <c r="O8" s="8"/>
      <c r="P8" s="8"/>
      <c r="Q8" s="8"/>
      <c r="S8" s="15" t="s">
        <v>31</v>
      </c>
      <c r="T8" s="8"/>
      <c r="U8" s="8"/>
    </row>
    <row r="9" spans="1:21 16383:16384" x14ac:dyDescent="0.3">
      <c r="A9" s="22"/>
      <c r="B9" s="19"/>
      <c r="C9" s="6"/>
      <c r="D9" s="6"/>
      <c r="E9" s="6"/>
      <c r="G9" s="9" t="s">
        <v>32</v>
      </c>
      <c r="H9" s="14">
        <f>SQRT((2*H8)/(D4))</f>
        <v>126.555626230572</v>
      </c>
      <c r="I9" s="9" t="s">
        <v>13</v>
      </c>
      <c r="K9" s="16" t="s">
        <v>33</v>
      </c>
      <c r="L9" s="17"/>
      <c r="M9" s="18"/>
      <c r="O9" s="16" t="s">
        <v>34</v>
      </c>
      <c r="P9" s="18"/>
      <c r="Q9" s="18"/>
      <c r="S9" s="9" t="s">
        <v>35</v>
      </c>
      <c r="T9" s="2">
        <f>P13/1000</f>
        <v>5.8860000000000001</v>
      </c>
      <c r="U9" s="9" t="s">
        <v>26</v>
      </c>
    </row>
    <row r="10" spans="1:21 16383:16384" x14ac:dyDescent="0.3">
      <c r="A10" s="22"/>
      <c r="B10" s="19"/>
      <c r="C10" s="6"/>
      <c r="D10" s="6"/>
      <c r="E10" s="6"/>
      <c r="G10" s="8"/>
      <c r="H10" s="11"/>
      <c r="I10" s="8"/>
      <c r="K10" s="9" t="s">
        <v>36</v>
      </c>
      <c r="L10" s="14">
        <f>(D3*H3)/(L3*L4+H4*H5)</f>
        <v>160.81967213114754</v>
      </c>
      <c r="M10" s="9" t="s">
        <v>30</v>
      </c>
      <c r="O10" s="9" t="s">
        <v>36</v>
      </c>
      <c r="P10" s="14">
        <f>(D3*H3)/(P3*P4+H4*H5)</f>
        <v>1401.4285714285716</v>
      </c>
      <c r="Q10" s="9" t="s">
        <v>30</v>
      </c>
      <c r="S10" s="9" t="s">
        <v>37</v>
      </c>
      <c r="T10" s="2">
        <f>P18/1000</f>
        <v>8.4085714285714275</v>
      </c>
      <c r="U10" s="9" t="s">
        <v>26</v>
      </c>
    </row>
    <row r="11" spans="1:21 16383:16384" x14ac:dyDescent="0.3">
      <c r="A11" s="22"/>
      <c r="B11" s="19"/>
      <c r="C11" s="6"/>
      <c r="D11" s="6"/>
      <c r="E11" s="6"/>
      <c r="G11" s="9" t="s">
        <v>38</v>
      </c>
      <c r="H11" s="13">
        <f>D4*EXP(-10000/D5)</f>
        <v>0.35096837615373289</v>
      </c>
      <c r="I11" s="9" t="s">
        <v>14</v>
      </c>
      <c r="K11" s="9" t="s">
        <v>39</v>
      </c>
      <c r="L11" s="14">
        <f>SQRT((2*L10)/(D4))</f>
        <v>16.203787520516208</v>
      </c>
      <c r="M11" s="9" t="s">
        <v>13</v>
      </c>
      <c r="O11" s="9" t="s">
        <v>39</v>
      </c>
      <c r="P11" s="14">
        <f>SQRT((2*P10)/(L6))</f>
        <v>54.202491175322393</v>
      </c>
      <c r="Q11" s="9" t="s">
        <v>13</v>
      </c>
      <c r="S11" s="8"/>
      <c r="T11" s="8"/>
      <c r="U11" s="8"/>
    </row>
    <row r="12" spans="1:21 16383:16384" ht="15" customHeight="1" x14ac:dyDescent="0.3">
      <c r="A12" s="22"/>
      <c r="B12" s="19"/>
      <c r="C12" s="6"/>
      <c r="D12" s="6"/>
      <c r="E12" s="6"/>
      <c r="F12" s="12"/>
      <c r="G12" s="9" t="s">
        <v>40</v>
      </c>
      <c r="H12" s="14">
        <f>SQRT((2*H8)/(H11))</f>
        <v>236.43703709556948</v>
      </c>
      <c r="I12" s="9" t="s">
        <v>13</v>
      </c>
      <c r="K12" s="9" t="s">
        <v>41</v>
      </c>
      <c r="L12" s="14">
        <f>0.5*L6*L7^2</f>
        <v>9810.0000000000018</v>
      </c>
      <c r="M12" s="9" t="s">
        <v>30</v>
      </c>
      <c r="O12" s="9" t="s">
        <v>41</v>
      </c>
      <c r="P12" s="14">
        <f>0.5*P6*P7^2</f>
        <v>9810</v>
      </c>
      <c r="Q12" s="9" t="s">
        <v>30</v>
      </c>
      <c r="S12" s="8"/>
      <c r="T12" s="8"/>
      <c r="U12" s="8"/>
    </row>
    <row r="13" spans="1:21 16383:16384" x14ac:dyDescent="0.3">
      <c r="A13" s="22"/>
      <c r="B13" s="19"/>
      <c r="C13" s="6"/>
      <c r="D13" s="6"/>
      <c r="E13" s="6"/>
      <c r="F13" s="12"/>
      <c r="G13" s="8"/>
      <c r="H13" s="11"/>
      <c r="I13" s="8"/>
      <c r="K13" s="9" t="s">
        <v>42</v>
      </c>
      <c r="L13" s="14">
        <f>L12*L3*L4*2</f>
        <v>58860.000000000007</v>
      </c>
      <c r="M13" s="9" t="s">
        <v>43</v>
      </c>
      <c r="O13" s="9" t="s">
        <v>42</v>
      </c>
      <c r="P13" s="14">
        <f>P12*P3*P4*2</f>
        <v>5886</v>
      </c>
      <c r="Q13" s="9" t="s">
        <v>43</v>
      </c>
      <c r="S13" s="8"/>
      <c r="T13" s="8"/>
      <c r="U13" s="8"/>
    </row>
    <row r="14" spans="1:21 16383:16384" x14ac:dyDescent="0.3">
      <c r="A14" s="22"/>
      <c r="B14" s="19"/>
      <c r="C14" s="6"/>
      <c r="D14" s="6"/>
      <c r="E14" s="6"/>
      <c r="F14" s="12"/>
      <c r="G14" s="8"/>
      <c r="H14" s="11"/>
      <c r="I14" s="8"/>
      <c r="K14" s="9" t="s">
        <v>44</v>
      </c>
      <c r="L14" s="14">
        <f>L13/H3</f>
        <v>1177.2</v>
      </c>
      <c r="M14" s="9" t="s">
        <v>7</v>
      </c>
      <c r="O14" s="9" t="s">
        <v>44</v>
      </c>
      <c r="P14" s="14">
        <f>P13/H3</f>
        <v>117.72</v>
      </c>
      <c r="Q14" s="9" t="s">
        <v>7</v>
      </c>
      <c r="S14" s="8"/>
      <c r="T14" s="8"/>
      <c r="U14" s="8"/>
    </row>
    <row r="15" spans="1:21 16383:16384" x14ac:dyDescent="0.3">
      <c r="A15" s="22"/>
      <c r="B15" s="19"/>
      <c r="C15" s="6"/>
      <c r="D15" s="6"/>
      <c r="E15" s="6"/>
      <c r="F15" s="12"/>
      <c r="G15" s="8"/>
      <c r="H15" s="11"/>
      <c r="I15" s="8"/>
      <c r="K15" s="8"/>
      <c r="L15" s="11"/>
      <c r="M15" s="8"/>
      <c r="O15" s="8"/>
      <c r="P15" s="8"/>
      <c r="Q15" s="8"/>
      <c r="S15" s="8"/>
      <c r="T15" s="8"/>
      <c r="U15" s="8"/>
    </row>
    <row r="16" spans="1:21 16383:16384" x14ac:dyDescent="0.3">
      <c r="A16" s="22"/>
      <c r="B16" s="19"/>
      <c r="C16" s="6"/>
      <c r="D16" s="6"/>
      <c r="E16" s="6"/>
      <c r="F16" s="12"/>
      <c r="G16" s="8"/>
      <c r="H16" s="11"/>
      <c r="I16" s="8"/>
      <c r="K16" s="8"/>
      <c r="L16" s="11"/>
      <c r="M16" s="8"/>
      <c r="O16" s="15" t="s">
        <v>45</v>
      </c>
      <c r="P16" s="8"/>
      <c r="Q16" s="8"/>
      <c r="S16" s="8"/>
      <c r="T16" s="8"/>
      <c r="U16" s="8"/>
    </row>
    <row r="17" spans="1:21" x14ac:dyDescent="0.3">
      <c r="A17" s="22"/>
      <c r="B17" s="19"/>
      <c r="C17" s="6"/>
      <c r="D17" s="6"/>
      <c r="E17" s="6"/>
      <c r="F17" s="12"/>
      <c r="G17" s="8"/>
      <c r="H17" s="11"/>
      <c r="I17" s="8"/>
      <c r="K17" s="8"/>
      <c r="L17" s="11"/>
      <c r="M17" s="8"/>
      <c r="O17" s="9" t="s">
        <v>41</v>
      </c>
      <c r="P17" s="14">
        <f>0.5*L6*P11^2</f>
        <v>1401.4285714285713</v>
      </c>
      <c r="Q17" s="9" t="s">
        <v>30</v>
      </c>
      <c r="S17" s="8"/>
      <c r="T17" s="8"/>
      <c r="U17" s="8"/>
    </row>
    <row r="18" spans="1:21" x14ac:dyDescent="0.3">
      <c r="A18" s="22"/>
      <c r="B18" s="19"/>
      <c r="C18" s="6"/>
      <c r="D18" s="11"/>
      <c r="E18" s="8"/>
      <c r="G18" s="8"/>
      <c r="H18" s="11"/>
      <c r="I18" s="8"/>
      <c r="K18" s="8"/>
      <c r="L18" s="11"/>
      <c r="M18" s="8"/>
      <c r="O18" s="9" t="s">
        <v>42</v>
      </c>
      <c r="P18" s="14">
        <f>P17*L3*L4*2</f>
        <v>8408.5714285714275</v>
      </c>
      <c r="Q18" s="9" t="s">
        <v>43</v>
      </c>
      <c r="S18" s="8"/>
      <c r="T18" s="8"/>
      <c r="U18" s="8"/>
    </row>
    <row r="19" spans="1:21" x14ac:dyDescent="0.3">
      <c r="A19" s="22"/>
      <c r="B19" s="19"/>
      <c r="C19" s="6"/>
      <c r="D19" s="11"/>
      <c r="E19" s="8"/>
      <c r="G19" s="8"/>
      <c r="H19" s="11"/>
      <c r="I19" s="8"/>
      <c r="K19" s="8"/>
      <c r="L19" s="11"/>
      <c r="M19" s="8"/>
      <c r="O19" s="9" t="s">
        <v>44</v>
      </c>
      <c r="P19" s="14">
        <f>P18/H3</f>
        <v>168.17142857142855</v>
      </c>
      <c r="Q19" s="9" t="s">
        <v>7</v>
      </c>
      <c r="S19" s="8"/>
      <c r="T19" s="8"/>
      <c r="U19" s="8"/>
    </row>
    <row r="20" spans="1:21" x14ac:dyDescent="0.3">
      <c r="A20" s="22"/>
      <c r="B20" s="19"/>
      <c r="C20" s="6"/>
      <c r="D20" s="11"/>
      <c r="E20" s="8"/>
      <c r="G20" s="8"/>
      <c r="H20" s="11"/>
      <c r="I20" s="8"/>
      <c r="K20" s="8"/>
      <c r="L20" s="11"/>
      <c r="M20" s="8"/>
      <c r="O20" s="8"/>
      <c r="P20" s="8"/>
      <c r="Q20" s="8"/>
      <c r="S20" s="8"/>
      <c r="T20" s="8"/>
      <c r="U20" s="8"/>
    </row>
    <row r="21" spans="1:21" x14ac:dyDescent="0.3">
      <c r="A21" s="22"/>
      <c r="B21" s="19"/>
      <c r="C21" s="6"/>
      <c r="D21" s="11"/>
      <c r="E21" s="8"/>
      <c r="G21" s="8"/>
      <c r="H21" s="11"/>
      <c r="I21" s="8"/>
      <c r="K21" s="8"/>
      <c r="L21" s="11"/>
      <c r="M21" s="8"/>
      <c r="O21" s="8"/>
      <c r="P21" s="8"/>
      <c r="Q21" s="8"/>
      <c r="S21" s="8"/>
      <c r="T21" s="8"/>
      <c r="U21" s="8"/>
    </row>
    <row r="22" spans="1:21" x14ac:dyDescent="0.3">
      <c r="A22" s="22"/>
      <c r="B22" s="19"/>
      <c r="C22" s="6"/>
      <c r="D22" s="11"/>
      <c r="E22" s="8"/>
      <c r="G22" s="8"/>
      <c r="H22" s="11"/>
      <c r="I22" s="8"/>
      <c r="K22" s="8"/>
      <c r="L22" s="11"/>
      <c r="M22" s="8"/>
      <c r="O22" s="8"/>
      <c r="P22" s="8"/>
      <c r="Q22" s="8"/>
      <c r="S22" s="8"/>
      <c r="T22" s="8"/>
      <c r="U22" s="8"/>
    </row>
    <row r="23" spans="1:21" x14ac:dyDescent="0.3">
      <c r="A23" s="22"/>
      <c r="B23" s="19"/>
      <c r="C23" s="6"/>
      <c r="D23" s="11"/>
      <c r="E23" s="8"/>
      <c r="G23" s="8"/>
      <c r="H23" s="11"/>
      <c r="I23" s="8"/>
      <c r="K23" s="8"/>
      <c r="L23" s="11"/>
      <c r="M23" s="8"/>
      <c r="O23" s="8"/>
      <c r="P23" s="8"/>
      <c r="Q23" s="8"/>
      <c r="S23" s="8"/>
      <c r="T23" s="8"/>
      <c r="U23" s="8"/>
    </row>
    <row r="24" spans="1:21" x14ac:dyDescent="0.3">
      <c r="A24" s="22"/>
      <c r="B24" s="19"/>
      <c r="C24" s="6"/>
      <c r="D24" s="6"/>
      <c r="E24" s="6"/>
      <c r="F24" s="12"/>
      <c r="G24" s="8"/>
      <c r="H24" s="11"/>
      <c r="I24" s="8"/>
      <c r="K24" s="8"/>
      <c r="L24" s="11"/>
      <c r="M24" s="8"/>
      <c r="O24" s="8"/>
      <c r="P24" s="8"/>
      <c r="Q24" s="8"/>
      <c r="S24" s="8"/>
      <c r="T24" s="8"/>
      <c r="U24" s="8"/>
    </row>
    <row r="25" spans="1:21" x14ac:dyDescent="0.3">
      <c r="A25" s="22"/>
      <c r="B25" s="19"/>
      <c r="C25" s="6"/>
      <c r="D25" s="6"/>
      <c r="E25" s="6"/>
      <c r="F25" s="12"/>
      <c r="G25" s="8"/>
      <c r="H25" s="11"/>
      <c r="I25" s="8"/>
      <c r="K25" s="8"/>
      <c r="L25" s="11"/>
      <c r="M25" s="8"/>
      <c r="O25" s="8"/>
      <c r="P25" s="8"/>
      <c r="Q25" s="8"/>
      <c r="S25" s="8"/>
      <c r="T25" s="8"/>
      <c r="U25" s="8"/>
    </row>
    <row r="26" spans="1:21" x14ac:dyDescent="0.3">
      <c r="A26" s="22"/>
      <c r="B26" s="19"/>
      <c r="C26" s="6"/>
      <c r="D26" s="8"/>
      <c r="E26" s="8" t="s">
        <v>46</v>
      </c>
      <c r="F26" s="8" t="s">
        <v>47</v>
      </c>
      <c r="G26" s="8" t="s">
        <v>48</v>
      </c>
      <c r="H26" s="11"/>
      <c r="I26" s="8"/>
      <c r="K26" s="8"/>
      <c r="L26" s="11"/>
      <c r="M26" s="8"/>
      <c r="O26" s="8"/>
      <c r="P26" s="8"/>
      <c r="Q26" s="8"/>
      <c r="S26" s="8"/>
      <c r="T26" s="8"/>
      <c r="U26" s="8"/>
    </row>
    <row r="27" spans="1:21" x14ac:dyDescent="0.3">
      <c r="A27" s="22"/>
      <c r="B27" s="19"/>
      <c r="C27" s="6"/>
      <c r="D27" s="8" t="s">
        <v>49</v>
      </c>
      <c r="E27" s="8" t="s">
        <v>50</v>
      </c>
      <c r="F27" s="8" t="s">
        <v>50</v>
      </c>
      <c r="G27" s="8" t="s">
        <v>50</v>
      </c>
      <c r="H27" s="11"/>
      <c r="I27" s="8"/>
      <c r="K27" s="8"/>
      <c r="L27" s="11"/>
      <c r="M27" s="8"/>
      <c r="O27" s="8"/>
      <c r="P27" s="8"/>
      <c r="Q27" s="8"/>
      <c r="S27" s="8"/>
      <c r="T27" s="8"/>
      <c r="U27" s="8"/>
    </row>
    <row r="28" spans="1:21" x14ac:dyDescent="0.3">
      <c r="A28" s="22"/>
      <c r="B28" s="19"/>
      <c r="C28" s="6"/>
      <c r="D28" s="8">
        <v>10000</v>
      </c>
      <c r="E28" s="11">
        <f>'Two parachutes'!H12</f>
        <v>236.43703709556948</v>
      </c>
      <c r="F28" s="11">
        <f>'Two parachutes'!H12</f>
        <v>236.43703709556948</v>
      </c>
      <c r="G28" s="11">
        <f>'Two parachutes'!H12</f>
        <v>236.43703709556948</v>
      </c>
      <c r="H28" s="11"/>
      <c r="I28" s="8"/>
      <c r="K28" s="8"/>
      <c r="L28" s="11"/>
      <c r="M28" s="8"/>
      <c r="O28" s="8"/>
      <c r="P28" s="8"/>
      <c r="Q28" s="8"/>
      <c r="S28" s="8"/>
      <c r="T28" s="8"/>
      <c r="U28" s="8"/>
    </row>
    <row r="29" spans="1:21" x14ac:dyDescent="0.3">
      <c r="A29" s="22"/>
      <c r="B29" s="19"/>
      <c r="C29" s="6"/>
      <c r="D29" s="11">
        <f>'Two parachutes'!P5</f>
        <v>5000</v>
      </c>
      <c r="E29" s="11">
        <f>'Two parachutes'!P7</f>
        <v>172.98103160095553</v>
      </c>
      <c r="F29" s="11">
        <f>'Two parachutes'!P7</f>
        <v>172.98103160095553</v>
      </c>
      <c r="G29" s="11">
        <f>'Two parachutes'!P7</f>
        <v>172.98103160095553</v>
      </c>
      <c r="H29" s="11"/>
      <c r="I29" s="8"/>
      <c r="K29" s="8"/>
      <c r="L29" s="11"/>
      <c r="M29" s="8"/>
      <c r="O29" s="8"/>
      <c r="P29" s="8"/>
      <c r="Q29" s="8"/>
      <c r="S29" s="8"/>
      <c r="T29" s="8"/>
      <c r="U29" s="8"/>
    </row>
    <row r="30" spans="1:21" x14ac:dyDescent="0.3">
      <c r="A30" s="22"/>
      <c r="B30" s="19"/>
      <c r="C30" s="6"/>
      <c r="D30" s="11">
        <f>'Two parachutes'!L5</f>
        <v>2000</v>
      </c>
      <c r="E30" s="11">
        <f>'Two parachutes'!L7</f>
        <v>143.40631209007614</v>
      </c>
      <c r="F30" s="11">
        <f>'Two parachutes'!L7</f>
        <v>143.40631209007614</v>
      </c>
      <c r="G30" s="11">
        <f>'Two parachutes'!P11</f>
        <v>54.202491175322393</v>
      </c>
      <c r="H30" s="11"/>
      <c r="I30" s="8"/>
      <c r="K30" s="8"/>
      <c r="L30" s="11"/>
      <c r="M30" s="8"/>
      <c r="O30" s="8"/>
      <c r="P30" s="8"/>
      <c r="Q30" s="8"/>
      <c r="S30" s="8"/>
      <c r="T30" s="8"/>
      <c r="U30" s="8"/>
    </row>
    <row r="31" spans="1:21" x14ac:dyDescent="0.3">
      <c r="A31" s="22"/>
      <c r="B31" s="19"/>
      <c r="C31" s="6"/>
      <c r="D31" s="8">
        <v>0</v>
      </c>
      <c r="E31" s="11">
        <f>'Two parachutes'!H9</f>
        <v>126.555626230572</v>
      </c>
      <c r="F31" s="11">
        <f>'Two parachutes'!T3</f>
        <v>16.203787520516208</v>
      </c>
      <c r="G31" s="11">
        <f>'Two parachutes'!T3</f>
        <v>16.203787520516208</v>
      </c>
      <c r="H31" s="11"/>
      <c r="I31" s="8"/>
      <c r="K31" s="8"/>
      <c r="L31" s="11"/>
      <c r="M31" s="8"/>
      <c r="O31" s="8"/>
      <c r="P31" s="8"/>
      <c r="Q31" s="8"/>
      <c r="S31" s="8"/>
      <c r="T31" s="8"/>
      <c r="U31" s="8"/>
    </row>
    <row r="32" spans="1:21" x14ac:dyDescent="0.3">
      <c r="A32" s="22"/>
      <c r="B32" s="19"/>
      <c r="C32" s="6"/>
      <c r="D32" s="6"/>
      <c r="E32" s="6"/>
      <c r="G32" s="8"/>
      <c r="H32" s="11"/>
      <c r="I32" s="8"/>
      <c r="K32" s="8"/>
      <c r="L32" s="11"/>
      <c r="M32" s="8"/>
      <c r="O32" s="8"/>
      <c r="P32" s="8"/>
      <c r="Q32" s="8"/>
      <c r="S32" s="8"/>
      <c r="T32" s="8"/>
      <c r="U32" s="8"/>
    </row>
    <row r="33" spans="1:21" x14ac:dyDescent="0.3">
      <c r="A33" s="22"/>
      <c r="B33" s="19"/>
      <c r="C33" s="6"/>
      <c r="D33" s="6"/>
      <c r="E33" s="6"/>
      <c r="G33" s="8"/>
      <c r="H33" s="11"/>
      <c r="I33" s="8"/>
      <c r="K33" s="8"/>
      <c r="L33" s="11"/>
      <c r="M33" s="8"/>
      <c r="O33" s="8"/>
      <c r="P33" s="8"/>
      <c r="Q33" s="8"/>
      <c r="S33" s="8"/>
      <c r="T33" s="8"/>
      <c r="U33" s="8"/>
    </row>
    <row r="34" spans="1:21" hidden="1" x14ac:dyDescent="0.3">
      <c r="A34" s="19"/>
      <c r="B34" s="19"/>
      <c r="C34" s="3"/>
      <c r="D34" s="3"/>
      <c r="E34" s="3"/>
    </row>
    <row r="35" spans="1:21" hidden="1" x14ac:dyDescent="0.3">
      <c r="A35" s="19"/>
      <c r="B35" s="19"/>
      <c r="C35" s="3"/>
      <c r="D35" s="3"/>
      <c r="E35" s="3"/>
    </row>
    <row r="36" spans="1:21" hidden="1" x14ac:dyDescent="0.3">
      <c r="A36" s="19"/>
      <c r="B36" s="19"/>
      <c r="C36" s="3"/>
      <c r="D36" s="3"/>
      <c r="E36" s="3"/>
    </row>
    <row r="37" spans="1:21" hidden="1" x14ac:dyDescent="0.3">
      <c r="A37" s="19"/>
      <c r="B37" s="19"/>
    </row>
    <row r="38" spans="1:21" hidden="1" x14ac:dyDescent="0.3">
      <c r="A38" s="5"/>
      <c r="B38" s="5"/>
    </row>
  </sheetData>
  <mergeCells count="8">
    <mergeCell ref="A2:A5"/>
    <mergeCell ref="A7:A33"/>
    <mergeCell ref="S2:U2"/>
    <mergeCell ref="C1:U1"/>
    <mergeCell ref="G2:I2"/>
    <mergeCell ref="C2:E2"/>
    <mergeCell ref="K2:M2"/>
    <mergeCell ref="O2:Q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D3486-CD94-4BD5-AC46-516570F90D7E}">
  <dimension ref="A1"/>
  <sheetViews>
    <sheetView workbookViewId="0">
      <selection activeCell="B2" sqref="B2:E7"/>
    </sheetView>
  </sheetViews>
  <sheetFormatPr defaultRowHeight="14.4" x14ac:dyDescent="0.3"/>
  <cols>
    <col min="2" max="2" width="7.5546875" bestFit="1" customWidth="1"/>
    <col min="3" max="3" width="9" bestFit="1" customWidth="1"/>
    <col min="4" max="4" width="10" bestFit="1" customWidth="1"/>
    <col min="5" max="5" width="8.33203125" bestFit="1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 parachutes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Pepermans</dc:creator>
  <cp:keywords/>
  <dc:description/>
  <cp:lastModifiedBy>Bram Koops</cp:lastModifiedBy>
  <cp:revision/>
  <dcterms:created xsi:type="dcterms:W3CDTF">2020-08-19T07:32:28Z</dcterms:created>
  <dcterms:modified xsi:type="dcterms:W3CDTF">2021-03-13T15:27:56Z</dcterms:modified>
  <cp:category/>
  <cp:contentStatus/>
</cp:coreProperties>
</file>